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8" windowWidth="15600" windowHeight="7992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D205" i="1" l="1"/>
  <c r="C205" i="1"/>
  <c r="D204" i="1"/>
  <c r="C204" i="1"/>
  <c r="D195" i="1"/>
  <c r="C195" i="1"/>
  <c r="D193" i="1"/>
  <c r="C193" i="1"/>
  <c r="D191" i="1"/>
  <c r="C191" i="1"/>
  <c r="D185" i="1"/>
  <c r="C185" i="1"/>
  <c r="D182" i="1"/>
  <c r="C182" i="1"/>
  <c r="D173" i="1"/>
  <c r="C173" i="1"/>
  <c r="D172" i="1"/>
  <c r="D169" i="1"/>
  <c r="C169" i="1"/>
  <c r="D167" i="1"/>
  <c r="C167" i="1"/>
  <c r="D164" i="1"/>
  <c r="C164" i="1"/>
  <c r="D161" i="1"/>
  <c r="C161" i="1"/>
  <c r="D158" i="1"/>
  <c r="C158" i="1"/>
  <c r="D157" i="1"/>
  <c r="C157" i="1"/>
  <c r="D154" i="1"/>
  <c r="C154" i="1"/>
  <c r="D151" i="1"/>
  <c r="C151" i="1"/>
  <c r="D148" i="1"/>
  <c r="C148" i="1"/>
  <c r="D147" i="1"/>
  <c r="C147" i="1"/>
  <c r="D144" i="1"/>
  <c r="C144" i="1"/>
  <c r="D138" i="1"/>
  <c r="C138" i="1"/>
  <c r="D136" i="1"/>
  <c r="C136" i="1"/>
  <c r="D133" i="1"/>
  <c r="C133" i="1"/>
  <c r="D129" i="1"/>
  <c r="C129" i="1"/>
  <c r="D124" i="1"/>
  <c r="C124" i="1"/>
  <c r="D121" i="1"/>
  <c r="C121" i="1"/>
  <c r="D118" i="1"/>
  <c r="C118" i="1"/>
  <c r="D115" i="1"/>
  <c r="C115" i="1"/>
  <c r="D114" i="1"/>
  <c r="C114" i="1"/>
  <c r="D104" i="1"/>
  <c r="C104" i="1"/>
  <c r="D94" i="1"/>
  <c r="C94" i="1"/>
  <c r="D87" i="1"/>
  <c r="C87" i="1"/>
  <c r="D86" i="1"/>
  <c r="D85" i="1"/>
  <c r="D77" i="1"/>
  <c r="C77" i="1"/>
  <c r="D75" i="1"/>
  <c r="C75" i="1"/>
  <c r="D73" i="1"/>
  <c r="C73" i="1"/>
  <c r="D67" i="1"/>
  <c r="C67" i="1"/>
  <c r="D64" i="1"/>
  <c r="C64" i="1"/>
  <c r="D63" i="1"/>
  <c r="D56" i="1"/>
  <c r="C56" i="1"/>
  <c r="C51" i="1" s="1"/>
  <c r="D52" i="1"/>
  <c r="D51" i="1" s="1"/>
  <c r="D3" i="1" s="1"/>
  <c r="D207" i="1" s="1"/>
  <c r="C52" i="1"/>
  <c r="D48" i="1"/>
  <c r="C48" i="1"/>
  <c r="D43" i="1"/>
  <c r="C43" i="1"/>
  <c r="C4" i="1" s="1"/>
  <c r="D33" i="1"/>
  <c r="C33" i="1"/>
  <c r="D28" i="1"/>
  <c r="C28" i="1"/>
  <c r="D22" i="1"/>
  <c r="C22" i="1"/>
  <c r="D20" i="1"/>
  <c r="C20" i="1"/>
  <c r="D14" i="1"/>
  <c r="C14" i="1"/>
  <c r="D5" i="1"/>
  <c r="C5" i="1"/>
  <c r="D4" i="1"/>
  <c r="C172" i="1" l="1"/>
  <c r="C86" i="1"/>
  <c r="C63" i="1"/>
  <c r="C3" i="1" s="1"/>
  <c r="C85" i="1" l="1"/>
  <c r="C207" i="1" l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<sst xmlns="http://schemas.openxmlformats.org/spreadsheetml/2006/main" count="233" uniqueCount="219">
  <si>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</si>
  <si>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</si>
  <si>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</si>
  <si>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</si>
  <si>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</si>
  <si>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</si>
  <si>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</si>
  <si>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</si>
  <si>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</si>
  <si>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</si>
  <si>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</si>
  <si>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</si>
  <si>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</si>
  <si>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</si>
  <si>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</si>
  <si>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</si>
  <si>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</si>
  <si>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</si>
  <si>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</si>
  <si>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</si>
  <si>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</si>
  <si>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</si>
  <si>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</si>
  <si>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</si>
  <si>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</si>
  <si>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</si>
  <si>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</si>
  <si>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</si>
  <si>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</si>
  <si>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</si>
  <si>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</si>
  <si>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</si>
  <si>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</si>
  <si>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</si>
  <si>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</si>
  <si>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</si>
  <si>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</si>
  <si>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</si>
  <si>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</si>
  <si>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</si>
  <si>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</si>
  <si>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</si>
  <si>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</si>
  <si>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</si>
  <si>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</si>
  <si>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</si>
  <si>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</si>
  <si>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</si>
  <si>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</si>
  <si>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</si>
  <si>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</si>
  <si>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</si>
  <si>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</si>
  <si>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</si>
  <si>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</si>
  <si>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</si>
  <si>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</si>
  <si>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</si>
  <si>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</si>
  <si>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</si>
  <si>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</si>
  <si>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</si>
  <si>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</si>
  <si>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</si>
  <si>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</si>
  <si>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</si>
  <si>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</si>
  <si>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</si>
  <si>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</si>
  <si>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</si>
  <si>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</si>
  <si>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</si>
  <si>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</si>
  <si>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</si>
  <si>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</si>
  <si>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</si>
  <si>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</si>
  <si>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</si>
  <si>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</si>
  <si>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</si>
  <si>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</si>
  <si>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</si>
  <si>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</si>
  <si>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</si>
  <si>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</si>
  <si>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</si>
  <si>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</si>
  <si>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</si>
  <si>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</si>
  <si>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</si>
  <si>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</si>
  <si>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</si>
  <si>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</si>
  <si>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</si>
  <si>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</si>
  <si>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</si>
  <si>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</si>
  <si>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</si>
  <si>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</si>
  <si>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</si>
  <si>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</si>
  <si>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</si>
  <si>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</si>
  <si>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</si>
  <si>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</si>
  <si>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</si>
  <si>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</si>
  <si>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</si>
  <si>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</si>
  <si>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</si>
  <si>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</si>
  <si>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</si>
  <si>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</si>
  <si>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</si>
  <si>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</si>
  <si>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</si>
  <si>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</si>
  <si>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</si>
  <si>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</si>
  <si>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</si>
  <si>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</si>
  <si>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</si>
  <si>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</si>
  <si>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</si>
  <si>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</si>
  <si>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</si>
  <si>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</si>
  <si>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</si>
  <si>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</si>
  <si>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</si>
  <si>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</si>
  <si>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</si>
  <si>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</si>
  <si>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</si>
  <si>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</si>
  <si>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</si>
  <si>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</si>
  <si>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</si>
  <si>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</si>
  <si>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</si>
  <si>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</si>
  <si>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</si>
  <si>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</si>
  <si>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</si>
  <si>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</si>
  <si>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</si>
  <si>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</si>
  <si>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</si>
  <si>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</si>
  <si>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</si>
  <si>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</si>
  <si>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</si>
  <si>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</si>
  <si>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</si>
  <si>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</si>
  <si>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</si>
  <si>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</si>
  <si>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</si>
  <si>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</si>
  <si>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</si>
  <si>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</si>
  <si>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</si>
  <si>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</si>
  <si>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</si>
  <si>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</si>
  <si>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</si>
  <si>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</si>
  <si>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</si>
  <si>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</si>
  <si>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</si>
  <si>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</si>
  <si>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</si>
  <si>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</si>
  <si>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</si>
  <si>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</si>
  <si>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</si>
  <si>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</si>
  <si>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</si>
  <si>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</si>
  <si>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</si>
  <si>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</si>
  <si>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</si>
  <si>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</si>
  <si>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</si>
  <si>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</si>
  <si>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</si>
  <si>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</si>
  <si>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</si>
  <si>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</si>
  <si>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</si>
  <si>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</si>
  <si>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</si>
  <si>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</si>
  <si>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</si>
  <si>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</si>
  <si>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</si>
  <si>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</si>
  <si>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</si>
  <si>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</si>
  <si>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</si>
  <si>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</si>
  <si>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</si>
  <si>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</si>
  <si>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</si>
  <si>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</si>
  <si>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</si>
  <si>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</si>
  <si>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</si>
  <si>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</si>
  <si>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</si>
  <si>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</si>
  <si>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</si>
  <si>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</si>
  <si>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</si>
  <si>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</si>
  <si>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</si>
  <si>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de Finanzas y Administración
Marcelo García Peralta</t>
  </si>
  <si>
    <t>Director General
Amador Rodríguez Ramírez</t>
  </si>
  <si>
    <t>Instituto Municipal de Vivienda de León, Guanajuato (IMUVI)
ESTADO DE ACTIVIDADES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</si>
</sst>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15.42578125" style="1" customWidth="1"/>
    <col min="2" max="2" width="80.85546875" style="8" customWidth="1"/>
    <col min="3" max="4" width="25.85546875" style="16" customWidth="1"/>
    <col min="5" max="5" width="11.42578125" style="8" bestFit="1" customWidth="1"/>
    <col min="6" max="16384" width="12" style="1"/>
  </cols>
  <sheetData>
    <row r="1" spans="1:5" ht="60" customHeight="1" x14ac:dyDescent="0.2">
      <c r="A1" s="38" t="s">
        <v>218</v>
      </c>
      <c r="B1" s="39"/>
      <c r="C1" s="39"/>
      <c r="D1" s="39"/>
      <c r="E1" s="40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+C4+C51+C63</f>
        <v>121627137.58999999</v>
      </c>
      <c r="D3" s="4">
        <f>+D4+D51+D63</f>
        <v>113913546.15000001</v>
      </c>
      <c r="E3" s="5"/>
    </row>
    <row r="4" spans="1:5" x14ac:dyDescent="0.2">
      <c r="A4" s="2">
        <v>4100</v>
      </c>
      <c r="B4" s="3" t="s">
        <v>4</v>
      </c>
      <c r="C4" s="4">
        <f>+C5+C14+C20+C22+C28+C33+C43+C48</f>
        <v>49681478.409999996</v>
      </c>
      <c r="D4" s="4">
        <f>+D5+D14+D20+D22+D28+D33+D43+D48</f>
        <v>40313187.600000001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49681478.409999996</v>
      </c>
      <c r="D43" s="9">
        <f>SUM(D44:D47)</f>
        <v>40313187.600000001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37">
        <v>49681478.409999996</v>
      </c>
      <c r="D46" s="9">
        <v>40313187.600000001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0.399999999999999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0.399999999999999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0.6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0.399999999999999" x14ac:dyDescent="0.2">
      <c r="A51" s="2">
        <v>4200</v>
      </c>
      <c r="B51" s="3" t="s">
        <v>51</v>
      </c>
      <c r="C51" s="4">
        <f>+C52+C56</f>
        <v>52192955.039999999</v>
      </c>
      <c r="D51" s="4">
        <f>+D52+D56</f>
        <v>61092714.539999999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0</v>
      </c>
      <c r="D52" s="9">
        <f>SUM(D53:D55)</f>
        <v>10419942.609999999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10419942.609999999</v>
      </c>
      <c r="E54" s="11"/>
    </row>
    <row r="55" spans="1:5" x14ac:dyDescent="0.2">
      <c r="A55" s="7">
        <v>4213</v>
      </c>
      <c r="B55" s="25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52192955.039999999</v>
      </c>
      <c r="D56" s="9">
        <f>SUM(D57:D62)</f>
        <v>50672771.93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37">
        <v>52192955.039999999</v>
      </c>
      <c r="D59" s="9">
        <v>50672771.93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+C64+C67+C73+C75+C77</f>
        <v>19752704.140000001</v>
      </c>
      <c r="D63" s="4">
        <f>+D64+D67+D73+D75+D77</f>
        <v>12507644.010000002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16281366.550000001</v>
      </c>
      <c r="D64" s="9">
        <f>SUM(D65:D66)</f>
        <v>8889963.5500000007</v>
      </c>
      <c r="E64" s="11"/>
    </row>
    <row r="65" spans="1:5" x14ac:dyDescent="0.2">
      <c r="A65" s="7">
        <v>4311</v>
      </c>
      <c r="B65" s="25" t="s">
        <v>64</v>
      </c>
      <c r="C65" s="37">
        <v>16281366.550000001</v>
      </c>
      <c r="D65" s="9">
        <v>8889963.5500000007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0.399999999999999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3471337.59</v>
      </c>
      <c r="D77" s="9">
        <f>SUM(D78:D84)</f>
        <v>3617680.46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37">
        <v>3471337.59</v>
      </c>
      <c r="D84" s="9">
        <v>3617680.46</v>
      </c>
      <c r="E84" s="11"/>
    </row>
    <row r="85" spans="1:5" s="6" customFormat="1" x14ac:dyDescent="0.2">
      <c r="A85" s="2">
        <v>5000</v>
      </c>
      <c r="B85" s="3" t="s">
        <v>182</v>
      </c>
      <c r="C85" s="4">
        <f>+C86+C114+C147+C157+C172+C204</f>
        <v>90768288.290000007</v>
      </c>
      <c r="D85" s="4">
        <f>+D86+D114+D147+D157+D172+D204</f>
        <v>73240936.179999992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+C87+C94+C104</f>
        <v>44537876.470000006</v>
      </c>
      <c r="D86" s="4">
        <f>+D87+D94+D104</f>
        <v>40387211.280000001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35251554.780000001</v>
      </c>
      <c r="D87" s="9">
        <f>SUM(D88:D93)</f>
        <v>33248136.77</v>
      </c>
      <c r="E87" s="11"/>
    </row>
    <row r="88" spans="1:5" x14ac:dyDescent="0.2">
      <c r="A88" s="7">
        <v>5111</v>
      </c>
      <c r="B88" s="25" t="s">
        <v>84</v>
      </c>
      <c r="C88" s="37">
        <v>18604202.699999999</v>
      </c>
      <c r="D88" s="9">
        <v>17538446.350000001</v>
      </c>
      <c r="E88" s="11"/>
    </row>
    <row r="89" spans="1:5" x14ac:dyDescent="0.2">
      <c r="A89" s="7">
        <v>5112</v>
      </c>
      <c r="B89" s="25" t="s">
        <v>85</v>
      </c>
      <c r="C89" s="37">
        <v>1064455.3</v>
      </c>
      <c r="D89" s="9">
        <v>377491.27</v>
      </c>
      <c r="E89" s="11"/>
    </row>
    <row r="90" spans="1:5" x14ac:dyDescent="0.2">
      <c r="A90" s="7">
        <v>5113</v>
      </c>
      <c r="B90" s="25" t="s">
        <v>86</v>
      </c>
      <c r="C90" s="37">
        <v>3586493.9</v>
      </c>
      <c r="D90" s="9">
        <v>3440683.09</v>
      </c>
      <c r="E90" s="11"/>
    </row>
    <row r="91" spans="1:5" x14ac:dyDescent="0.2">
      <c r="A91" s="7">
        <v>5114</v>
      </c>
      <c r="B91" s="25" t="s">
        <v>87</v>
      </c>
      <c r="C91" s="37">
        <v>3999719.59</v>
      </c>
      <c r="D91" s="9">
        <v>3723195.33</v>
      </c>
      <c r="E91" s="11"/>
    </row>
    <row r="92" spans="1:5" x14ac:dyDescent="0.2">
      <c r="A92" s="7">
        <v>5115</v>
      </c>
      <c r="B92" s="25" t="s">
        <v>88</v>
      </c>
      <c r="C92" s="37">
        <v>7996683.29</v>
      </c>
      <c r="D92" s="9">
        <v>8168320.7300000004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1391370.7</v>
      </c>
      <c r="D94" s="9">
        <f>SUM(D95:D103)</f>
        <v>1314860.27</v>
      </c>
      <c r="E94" s="11"/>
    </row>
    <row r="95" spans="1:5" x14ac:dyDescent="0.2">
      <c r="A95" s="7">
        <v>5121</v>
      </c>
      <c r="B95" s="25" t="s">
        <v>91</v>
      </c>
      <c r="C95" s="37">
        <v>354599.31</v>
      </c>
      <c r="D95" s="9">
        <v>426804.34</v>
      </c>
      <c r="E95" s="11"/>
    </row>
    <row r="96" spans="1:5" x14ac:dyDescent="0.2">
      <c r="A96" s="7">
        <v>5122</v>
      </c>
      <c r="B96" s="25" t="s">
        <v>92</v>
      </c>
      <c r="C96" s="37">
        <v>15708.3</v>
      </c>
      <c r="D96" s="9">
        <v>11066.81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37">
        <v>19254.8</v>
      </c>
      <c r="D98" s="9">
        <v>17711.54</v>
      </c>
      <c r="E98" s="11"/>
    </row>
    <row r="99" spans="1:5" x14ac:dyDescent="0.2">
      <c r="A99" s="7">
        <v>5125</v>
      </c>
      <c r="B99" s="25" t="s">
        <v>95</v>
      </c>
      <c r="C99" s="37">
        <v>2224.48</v>
      </c>
      <c r="D99" s="9">
        <v>2181.56</v>
      </c>
      <c r="E99" s="11"/>
    </row>
    <row r="100" spans="1:5" x14ac:dyDescent="0.2">
      <c r="A100" s="7">
        <v>5126</v>
      </c>
      <c r="B100" s="25" t="s">
        <v>96</v>
      </c>
      <c r="C100" s="37">
        <v>796194.6</v>
      </c>
      <c r="D100" s="9">
        <v>571343.24</v>
      </c>
      <c r="E100" s="11"/>
    </row>
    <row r="101" spans="1:5" x14ac:dyDescent="0.2">
      <c r="A101" s="7">
        <v>5127</v>
      </c>
      <c r="B101" s="25" t="s">
        <v>97</v>
      </c>
      <c r="C101" s="37">
        <v>37909.49</v>
      </c>
      <c r="D101" s="9">
        <v>82587.5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37">
        <v>165479.72</v>
      </c>
      <c r="D103" s="9">
        <v>203165.28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7894950.9900000012</v>
      </c>
      <c r="D104" s="9">
        <f>SUM(D105:D113)</f>
        <v>5824214.2400000002</v>
      </c>
      <c r="E104" s="11"/>
    </row>
    <row r="105" spans="1:5" x14ac:dyDescent="0.2">
      <c r="A105" s="7">
        <v>5131</v>
      </c>
      <c r="B105" s="25" t="s">
        <v>101</v>
      </c>
      <c r="C105" s="37">
        <v>493067.86</v>
      </c>
      <c r="D105" s="9">
        <v>459266.39</v>
      </c>
      <c r="E105" s="11"/>
    </row>
    <row r="106" spans="1:5" x14ac:dyDescent="0.2">
      <c r="A106" s="7">
        <v>5132</v>
      </c>
      <c r="B106" s="25" t="s">
        <v>102</v>
      </c>
      <c r="C106" s="37">
        <v>311779.93</v>
      </c>
      <c r="D106" s="9">
        <v>146188.35</v>
      </c>
      <c r="E106" s="11"/>
    </row>
    <row r="107" spans="1:5" x14ac:dyDescent="0.2">
      <c r="A107" s="7">
        <v>5133</v>
      </c>
      <c r="B107" s="25" t="s">
        <v>103</v>
      </c>
      <c r="C107" s="37">
        <v>3225452.37</v>
      </c>
      <c r="D107" s="9">
        <v>1707904.28</v>
      </c>
      <c r="E107" s="11"/>
    </row>
    <row r="108" spans="1:5" x14ac:dyDescent="0.2">
      <c r="A108" s="7">
        <v>5134</v>
      </c>
      <c r="B108" s="25" t="s">
        <v>104</v>
      </c>
      <c r="C108" s="37">
        <v>1477855.66</v>
      </c>
      <c r="D108" s="9">
        <v>1231240.9099999999</v>
      </c>
      <c r="E108" s="11"/>
    </row>
    <row r="109" spans="1:5" x14ac:dyDescent="0.2">
      <c r="A109" s="7">
        <v>5135</v>
      </c>
      <c r="B109" s="25" t="s">
        <v>105</v>
      </c>
      <c r="C109" s="37">
        <v>1049944.3</v>
      </c>
      <c r="D109" s="9">
        <v>751712.08</v>
      </c>
      <c r="E109" s="11"/>
    </row>
    <row r="110" spans="1:5" x14ac:dyDescent="0.2">
      <c r="A110" s="7">
        <v>5136</v>
      </c>
      <c r="B110" s="25" t="s">
        <v>106</v>
      </c>
      <c r="C110" s="37">
        <v>286849.83</v>
      </c>
      <c r="D110" s="9">
        <v>244460.75</v>
      </c>
      <c r="E110" s="11"/>
    </row>
    <row r="111" spans="1:5" x14ac:dyDescent="0.2">
      <c r="A111" s="7">
        <v>5137</v>
      </c>
      <c r="B111" s="25" t="s">
        <v>107</v>
      </c>
      <c r="C111" s="37">
        <v>108911.19</v>
      </c>
      <c r="D111" s="9">
        <v>194952.77</v>
      </c>
      <c r="E111" s="11"/>
    </row>
    <row r="112" spans="1:5" x14ac:dyDescent="0.2">
      <c r="A112" s="7">
        <v>5138</v>
      </c>
      <c r="B112" s="25" t="s">
        <v>108</v>
      </c>
      <c r="C112" s="37">
        <v>269022.74</v>
      </c>
      <c r="D112" s="9">
        <v>128945.44</v>
      </c>
      <c r="E112" s="11"/>
    </row>
    <row r="113" spans="1:5" x14ac:dyDescent="0.2">
      <c r="A113" s="7">
        <v>5139</v>
      </c>
      <c r="B113" s="25" t="s">
        <v>109</v>
      </c>
      <c r="C113" s="37">
        <v>672067.11</v>
      </c>
      <c r="D113" s="9">
        <v>959543.27</v>
      </c>
      <c r="E113" s="11"/>
    </row>
    <row r="114" spans="1:5" x14ac:dyDescent="0.2">
      <c r="A114" s="2">
        <v>5200</v>
      </c>
      <c r="B114" s="3" t="s">
        <v>110</v>
      </c>
      <c r="C114" s="4">
        <f>+C115+C118+C121+C124+C129+C133+C136+C138+C144</f>
        <v>763686.18</v>
      </c>
      <c r="D114" s="4">
        <f>+D115+D118+D121+D124+D129+D133+D136+D138+D144</f>
        <v>134800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763686.18</v>
      </c>
      <c r="D124" s="9">
        <f>SUM(D125:D128)</f>
        <v>134800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763686.18</v>
      </c>
      <c r="D128" s="9">
        <v>134800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+C148+C151+C154</f>
        <v>0</v>
      </c>
      <c r="D147" s="4">
        <f>+D148+D151+D154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+C158+C161+C164+C167+C169</f>
        <v>0</v>
      </c>
      <c r="D157" s="4">
        <f>+D158+D161+D164+D167+D169</f>
        <v>264310.23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264310.23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264310.23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+C173+C182+C185+C191+C193+C195</f>
        <v>45466725.640000001</v>
      </c>
      <c r="D172" s="4">
        <f>+D173+D182+D185+D191+D193+D195</f>
        <v>32454614.669999998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3508549.7199999997</v>
      </c>
      <c r="D173" s="9">
        <f>SUM(D174:D181)</f>
        <v>3206190.01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37">
        <v>2104542.2999999998</v>
      </c>
      <c r="D176" s="9">
        <v>2104542.2999999998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37">
        <v>1224537.73</v>
      </c>
      <c r="D178" s="9">
        <v>948751.91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37">
        <v>179469.69</v>
      </c>
      <c r="D180" s="9">
        <v>152895.79999999999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36856776.939999998</v>
      </c>
      <c r="D185" s="9">
        <f>SUM(D186:D190)</f>
        <v>24627239.780000001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37">
        <v>36856776.939999998</v>
      </c>
      <c r="D187" s="9">
        <v>24627239.780000001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5101398.9800000004</v>
      </c>
      <c r="D195" s="9">
        <f>SUM(D196:D203)</f>
        <v>4621184.88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37">
        <v>5101398.9800000004</v>
      </c>
      <c r="D203" s="9">
        <v>4621184.88</v>
      </c>
      <c r="E203" s="11"/>
    </row>
    <row r="204" spans="1:5" x14ac:dyDescent="0.2">
      <c r="A204" s="2">
        <v>5600</v>
      </c>
      <c r="B204" s="17" t="s">
        <v>181</v>
      </c>
      <c r="C204" s="4">
        <f>+C205</f>
        <v>0</v>
      </c>
      <c r="D204" s="4">
        <f>+D205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+C3-C85</f>
        <v>30858849.299999982</v>
      </c>
      <c r="D207" s="14">
        <f>+D3-D85</f>
        <v>40672609.970000014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30.6" x14ac:dyDescent="0.2">
      <c r="A214" s="34"/>
      <c r="B214" s="35" t="s">
        <v>217</v>
      </c>
      <c r="C214" s="36"/>
      <c r="D214" s="35" t="s">
        <v>216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/>
  </sheetViews>
  <sheetFormatPr baseColWidth="10" defaultRowHeight="10.199999999999999" x14ac:dyDescent="0.2"/>
  <cols>
    <col min="1" max="1" width="139.28515625" customWidth="1"/>
  </cols>
  <sheetData>
    <row r="1" spans="1:1" x14ac:dyDescent="0.2">
      <c r="A1" s="20" t="s">
        <v>202</v>
      </c>
    </row>
    <row r="2" spans="1:1" ht="20.399999999999999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" customHeight="1" x14ac:dyDescent="0.2">
      <c r="A15" s="21" t="s">
        <v>203</v>
      </c>
    </row>
    <row r="16" spans="1:1" ht="27.9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2014-12-05T05:22:37Z</cp:lastPrinted>
  <dcterms:created xsi:type="dcterms:W3CDTF">2012-12-11T20:29:16Z</dcterms:created>
  <dcterms:modified xsi:type="dcterms:W3CDTF">2018-01-18T17:17:30Z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